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125" activeTab="2"/>
  </bookViews>
  <sheets>
    <sheet name="Bieu so 93" sheetId="38" r:id="rId1"/>
    <sheet name="Bieu so  94" sheetId="39" r:id="rId2"/>
    <sheet name="Bieu so 95" sheetId="40" r:id="rId3"/>
  </sheets>
  <externalReferences>
    <externalReference r:id="rId4"/>
  </externalReferences>
  <definedNames>
    <definedName name="_xlnm.Print_Titles" localSheetId="2">'Bieu so 95'!$6:$8</definedName>
  </definedNames>
  <calcPr calcId="124519"/>
</workbook>
</file>

<file path=xl/calcChain.xml><?xml version="1.0" encoding="utf-8"?>
<calcChain xmlns="http://schemas.openxmlformats.org/spreadsheetml/2006/main">
  <c r="D23" i="40"/>
  <c r="H9" i="39"/>
  <c r="F9"/>
  <c r="F10"/>
  <c r="D9"/>
  <c r="F30"/>
  <c r="F29"/>
  <c r="F28"/>
  <c r="D28"/>
  <c r="D30"/>
  <c r="D29"/>
  <c r="D18"/>
  <c r="F26"/>
  <c r="A4"/>
  <c r="A4" i="40" s="1"/>
  <c r="H18" i="38"/>
  <c r="H17"/>
  <c r="H16" s="1"/>
  <c r="H15" s="1"/>
  <c r="C19"/>
  <c r="C18"/>
  <c r="C17"/>
  <c r="C16"/>
  <c r="C15" s="1"/>
  <c r="C10"/>
  <c r="C9" s="1"/>
  <c r="H18" i="39"/>
  <c r="H10" s="1"/>
  <c r="C29"/>
  <c r="C30" s="1"/>
  <c r="C28" s="1"/>
  <c r="C18"/>
  <c r="C10"/>
  <c r="C9" s="1"/>
  <c r="C14" i="40"/>
  <c r="C11"/>
  <c r="C10"/>
  <c r="C9" s="1"/>
  <c r="H11" i="38" l="1"/>
  <c r="H10" s="1"/>
  <c r="H9" s="1"/>
  <c r="H23" i="40" l="1"/>
  <c r="H14"/>
  <c r="H11"/>
  <c r="H10"/>
  <c r="H9" s="1"/>
  <c r="D17" i="38"/>
  <c r="E17" s="1"/>
  <c r="F17" i="40"/>
  <c r="D14"/>
  <c r="F25" i="39"/>
  <c r="F22"/>
  <c r="F21"/>
  <c r="F17"/>
  <c r="F16"/>
  <c r="F13"/>
  <c r="F11"/>
  <c r="F14"/>
  <c r="E11"/>
  <c r="F18"/>
  <c r="E22" i="40"/>
  <c r="E17"/>
  <c r="E16"/>
  <c r="E15"/>
  <c r="F25"/>
  <c r="F21"/>
  <c r="F18"/>
  <c r="F16"/>
  <c r="F12"/>
  <c r="F15"/>
  <c r="F19"/>
  <c r="F20"/>
  <c r="E12"/>
  <c r="E19"/>
  <c r="E18"/>
  <c r="E26" i="39"/>
  <c r="E25" i="40"/>
  <c r="E24"/>
  <c r="E23"/>
  <c r="E21"/>
  <c r="E20"/>
  <c r="E13" i="39"/>
  <c r="E14"/>
  <c r="E16"/>
  <c r="E17"/>
  <c r="E21"/>
  <c r="E22"/>
  <c r="E25"/>
  <c r="D10" i="40" l="1"/>
  <c r="D18" i="38"/>
  <c r="E14" i="40"/>
  <c r="F14"/>
  <c r="E11"/>
  <c r="E18" i="39"/>
  <c r="F17" i="38"/>
  <c r="D10" i="39"/>
  <c r="F23" i="40"/>
  <c r="F11"/>
  <c r="D11" i="38" l="1"/>
  <c r="E10" i="39"/>
  <c r="E18" i="38"/>
  <c r="F18"/>
  <c r="D16"/>
  <c r="D15" s="1"/>
  <c r="F10" i="40"/>
  <c r="D9"/>
  <c r="E10"/>
  <c r="E9" l="1"/>
  <c r="F9"/>
  <c r="F11" i="38"/>
  <c r="E11"/>
  <c r="E10" s="1"/>
  <c r="D10"/>
  <c r="E9" i="39"/>
  <c r="F16" i="38"/>
  <c r="E16"/>
  <c r="E15" l="1"/>
  <c r="F15"/>
  <c r="F10"/>
  <c r="D9"/>
  <c r="E9" l="1"/>
  <c r="F9"/>
</calcChain>
</file>

<file path=xl/sharedStrings.xml><?xml version="1.0" encoding="utf-8"?>
<sst xmlns="http://schemas.openxmlformats.org/spreadsheetml/2006/main" count="149" uniqueCount="101">
  <si>
    <r>
      <rPr>
        <b/>
        <sz val="12"/>
        <rFont val="Times New Roman"/>
        <family val="1"/>
      </rPr>
      <t>STT</t>
    </r>
  </si>
  <si>
    <r>
      <rPr>
        <b/>
        <sz val="12"/>
        <rFont val="Times New Roman"/>
        <family val="1"/>
      </rPr>
      <t>Nội dung</t>
    </r>
  </si>
  <si>
    <r>
      <rPr>
        <b/>
        <sz val="12"/>
        <rFont val="Times New Roman"/>
        <family val="1"/>
      </rPr>
      <t>Dự toán năm</t>
    </r>
  </si>
  <si>
    <t>A</t>
  </si>
  <si>
    <t>B</t>
  </si>
  <si>
    <t>1</t>
  </si>
  <si>
    <t>2</t>
  </si>
  <si>
    <t>3</t>
  </si>
  <si>
    <t>4</t>
  </si>
  <si>
    <t>-</t>
  </si>
  <si>
    <t>Chi giáo dục - đào tạo và dạy nghề</t>
  </si>
  <si>
    <t>3 = 2/1</t>
  </si>
  <si>
    <t>Biểu số 93/CK-NSNN</t>
  </si>
  <si>
    <t>Biểu số 94/CK-NSNN</t>
  </si>
  <si>
    <t>Biểu số 95/CK-NSNN</t>
  </si>
  <si>
    <r>
      <rPr>
        <i/>
        <sz val="13"/>
        <rFont val="Times New Roman"/>
        <family val="1"/>
      </rPr>
      <t>Đơn vị: Triệu đồng</t>
    </r>
  </si>
  <si>
    <t>Thu nội địa</t>
  </si>
  <si>
    <t>Thu viện trợ</t>
  </si>
  <si>
    <t>Chi đầu tư phát triển</t>
  </si>
  <si>
    <t>Chi thường xuyên</t>
  </si>
  <si>
    <t>Dự phòng ngân sách</t>
  </si>
  <si>
    <t>I</t>
  </si>
  <si>
    <t>Thu cân đối NSNN</t>
  </si>
  <si>
    <t>Tổng chi cân đối ngân sách huyện</t>
  </si>
  <si>
    <t>Chi đầu tư cho các dự án</t>
  </si>
  <si>
    <t>Chi đầu tư phát triển khác</t>
  </si>
  <si>
    <t>II</t>
  </si>
  <si>
    <t>III</t>
  </si>
  <si>
    <t>Thu quản lý qua ngân sách</t>
  </si>
  <si>
    <r>
      <t>TỔNG NGUỒN THU NSNN TRÊN ĐỊA BÀN</t>
    </r>
    <r>
      <rPr>
        <sz val="11"/>
        <color indexed="8"/>
        <rFont val="Calibri"/>
        <family val="2"/>
        <charset val="163"/>
      </rPr>
      <t/>
    </r>
  </si>
  <si>
    <r>
      <t>A</t>
    </r>
    <r>
      <rPr>
        <sz val="14"/>
        <rFont val="Times New Roman"/>
        <family val="1"/>
      </rPr>
      <t/>
    </r>
  </si>
  <si>
    <r>
      <t>Thu chuyển nguồn từ năm trước chuyển sang</t>
    </r>
    <r>
      <rPr>
        <sz val="14"/>
        <rFont val="Times New Roman"/>
        <family val="1"/>
      </rPr>
      <t/>
    </r>
  </si>
  <si>
    <r>
      <t>B</t>
    </r>
    <r>
      <rPr>
        <sz val="14"/>
        <rFont val="Times New Roman"/>
        <family val="1"/>
      </rPr>
      <t/>
    </r>
  </si>
  <si>
    <r>
      <t>TỔNG CHI NGÂN SÁCH HUYỆN</t>
    </r>
    <r>
      <rPr>
        <sz val="14"/>
        <rFont val="Times New Roman"/>
        <family val="1"/>
      </rPr>
      <t/>
    </r>
  </si>
  <si>
    <t>Đơn vị: Triệu đồng</t>
  </si>
  <si>
    <t>Thu từ khu vực doanh nghiệp nhà nước</t>
  </si>
  <si>
    <t>Thu từ khu vực doanh nghiệp có vốn đầu tư nước ngoài</t>
  </si>
  <si>
    <t>Thu từ khu vực kinh tế ngoài quốc doanh</t>
  </si>
  <si>
    <t>Thuế thu nhập cá nhân</t>
  </si>
  <si>
    <t>5</t>
  </si>
  <si>
    <t>Thuế bảo vệ môi trường</t>
  </si>
  <si>
    <t>6</t>
  </si>
  <si>
    <t>Lệ phí trước bạ</t>
  </si>
  <si>
    <t>7</t>
  </si>
  <si>
    <t>Thu phí, lệ phí</t>
  </si>
  <si>
    <t>8</t>
  </si>
  <si>
    <t>Các khoản thu về nhà, đất</t>
  </si>
  <si>
    <t>Thuế sử dụng đất nông nghiệp</t>
  </si>
  <si>
    <t>Thu tiền sử dụng đất</t>
  </si>
  <si>
    <t>9</t>
  </si>
  <si>
    <t>Thu từ hoạt động xổ số kiến thiết</t>
  </si>
  <si>
    <t>10</t>
  </si>
  <si>
    <t>11</t>
  </si>
  <si>
    <t>Từ các khoản thu phân chia</t>
  </si>
  <si>
    <r>
      <t>A</t>
    </r>
    <r>
      <rPr>
        <sz val="13"/>
        <rFont val="Times New Roman"/>
        <family val="1"/>
      </rPr>
      <t/>
    </r>
  </si>
  <si>
    <r>
      <t>TỔNG THU NSNN TRÊN ĐỊA BÀN</t>
    </r>
    <r>
      <rPr>
        <sz val="13"/>
        <rFont val="Times New Roman"/>
        <family val="1"/>
      </rPr>
      <t/>
    </r>
  </si>
  <si>
    <r>
      <t>II</t>
    </r>
    <r>
      <rPr>
        <sz val="13"/>
        <rFont val="Times New Roman"/>
        <family val="1"/>
      </rPr>
      <t/>
    </r>
  </si>
  <si>
    <r>
      <t>Thu viện trợ</t>
    </r>
    <r>
      <rPr>
        <sz val="13"/>
        <rFont val="Times New Roman"/>
        <family val="1"/>
      </rPr>
      <t/>
    </r>
  </si>
  <si>
    <r>
      <t>B</t>
    </r>
    <r>
      <rPr>
        <sz val="13"/>
        <rFont val="Times New Roman"/>
        <family val="1"/>
      </rPr>
      <t/>
    </r>
  </si>
  <si>
    <t xml:space="preserve">Dự toán
 năm </t>
  </si>
  <si>
    <t>Chi sự nghiệp văn hóa - thông tin</t>
  </si>
  <si>
    <t>Chi Sự nghiệp truyền thanh - truyền hình</t>
  </si>
  <si>
    <t>Chi sự nghiệp thể dục - thể thao</t>
  </si>
  <si>
    <t>Chi đảm bảo xã hội</t>
  </si>
  <si>
    <t>Chi an ninh - quốc phòng</t>
  </si>
  <si>
    <t>CHI CÁC CHƯƠNG TRÌNH MỤC TIÊU</t>
  </si>
  <si>
    <t xml:space="preserve">Chi các chương trình mục tiêu, nhiệm vụ </t>
  </si>
  <si>
    <r>
      <t>Đơn vị: Triệu đồng</t>
    </r>
    <r>
      <rPr>
        <sz val="13"/>
        <rFont val="Times New Roman"/>
        <family val="1"/>
      </rPr>
      <t/>
    </r>
  </si>
  <si>
    <r>
      <t>STT</t>
    </r>
    <r>
      <rPr>
        <sz val="13"/>
        <rFont val="Times New Roman"/>
        <family val="1"/>
      </rPr>
      <t/>
    </r>
  </si>
  <si>
    <r>
      <t>Nội dung</t>
    </r>
    <r>
      <rPr>
        <sz val="13"/>
        <rFont val="Times New Roman"/>
        <family val="1"/>
      </rPr>
      <t/>
    </r>
  </si>
  <si>
    <r>
      <t>TỔNG CHI NGÂN SÁCH HUYỆN</t>
    </r>
    <r>
      <rPr>
        <sz val="13"/>
        <rFont val="Times New Roman"/>
        <family val="1"/>
      </rPr>
      <t/>
    </r>
  </si>
  <si>
    <r>
      <t>CHI CÂN ĐỐI NGÂN SÁCH HUYỆN</t>
    </r>
    <r>
      <rPr>
        <sz val="13"/>
        <rFont val="Times New Roman"/>
        <family val="1"/>
      </rPr>
      <t/>
    </r>
  </si>
  <si>
    <r>
      <t>So sánh ước thực hiện với (%)</t>
    </r>
    <r>
      <rPr>
        <sz val="13"/>
        <rFont val="Times New Roman"/>
        <family val="1"/>
      </rPr>
      <t/>
    </r>
  </si>
  <si>
    <r>
      <t>Dự toán năm</t>
    </r>
    <r>
      <rPr>
        <sz val="13"/>
        <rFont val="Times New Roman"/>
        <family val="1"/>
      </rPr>
      <t/>
    </r>
  </si>
  <si>
    <r>
      <t>Cùng kỳ năm trước</t>
    </r>
    <r>
      <rPr>
        <sz val="13"/>
        <rFont val="Times New Roman"/>
        <family val="1"/>
      </rPr>
      <t/>
    </r>
  </si>
  <si>
    <t>Chi y tế, dân số và gia đình</t>
  </si>
  <si>
    <t>Chi bảo vệ môi trường</t>
  </si>
  <si>
    <t>Các khoản thu ngân sách huyện được hưởng 100%</t>
  </si>
  <si>
    <r>
      <t>So sánh ước
 thực hiện với (%)</t>
    </r>
    <r>
      <rPr>
        <sz val="12"/>
        <rFont val="Times New Roman"/>
        <family val="1"/>
      </rPr>
      <t/>
    </r>
  </si>
  <si>
    <r>
      <t>Dự toán
 năm</t>
    </r>
    <r>
      <rPr>
        <sz val="12"/>
        <rFont val="Times New Roman"/>
        <family val="1"/>
      </rPr>
      <t/>
    </r>
  </si>
  <si>
    <r>
      <t>Cùng kỳ 
năm trước</t>
    </r>
    <r>
      <rPr>
        <sz val="12"/>
        <rFont val="Times New Roman"/>
        <family val="1"/>
      </rPr>
      <t/>
    </r>
  </si>
  <si>
    <t>So sánh ước thực hiện với (%)</t>
  </si>
  <si>
    <t>Ước thực hiện quý IV</t>
  </si>
  <si>
    <t>Tiền cho thuê và tiền bán nhà ở thuộc sở hữu nhà nước</t>
  </si>
  <si>
    <t>Thu khác ngân sách</t>
  </si>
  <si>
    <t>Thu từ quỹ đất công ích, hoa lợi công sản khác</t>
  </si>
  <si>
    <t>Chi quản lý hành chính, đảng, đoàn thể</t>
  </si>
  <si>
    <t>Chi khác ngân sách</t>
  </si>
  <si>
    <t>ƯỚC THỰC HIỆN CHI NGÂN SÁCH HUYỆN QUÝ IV NĂM 2020</t>
  </si>
  <si>
    <t>Chi các hoạt động kinh tế</t>
  </si>
  <si>
    <t>THU NGÂN SÁCH HUYỆN ĐƯỢC HƯỞNG THEO PHÂN CẤP</t>
  </si>
  <si>
    <r>
      <rPr>
        <b/>
        <sz val="13"/>
        <rFont val="Times New Roman"/>
        <family val="1"/>
      </rPr>
      <t>STT</t>
    </r>
  </si>
  <si>
    <r>
      <rPr>
        <b/>
        <sz val="13"/>
        <rFont val="Times New Roman"/>
        <family val="1"/>
      </rPr>
      <t>Nội dung</t>
    </r>
  </si>
  <si>
    <r>
      <rPr>
        <b/>
        <sz val="13"/>
        <rFont val="Times New Roman"/>
        <family val="1"/>
      </rPr>
      <t>Dự toán 
năm</t>
    </r>
  </si>
  <si>
    <t>ƯỚC THỰC HIỆN THU NGÂN SÁCH NHÀ NƯỚC QUÝ IV NĂM 2020</t>
  </si>
  <si>
    <t>(Kèm theo Quyết định số       /QĐ-UBND ngày      /01/2021 của UBND huyện Thuận Nam)</t>
  </si>
  <si>
    <t>Tiền cho thuê đất, thuê mặt nước</t>
  </si>
  <si>
    <t>Thuế sử dụng đất phi nông nghiệp</t>
  </si>
  <si>
    <t>HUYỆN THUẬN NAM</t>
  </si>
  <si>
    <t xml:space="preserve"> ỦY BAN NHÂN DÂN</t>
  </si>
  <si>
    <t>CÂN ĐỐI NGÂN SÁCH HUYỆN QUÝ IV NĂM 2020</t>
  </si>
</sst>
</file>

<file path=xl/styles.xml><?xml version="1.0" encoding="utf-8"?>
<styleSheet xmlns="http://schemas.openxmlformats.org/spreadsheetml/2006/main">
  <numFmts count="6">
    <numFmt numFmtId="41" formatCode="_-* #,##0\ _₫_-;\-* #,##0\ _₫_-;_-* &quot;-&quot;\ _₫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_-* #,##0.00\ _₫_-;\-* #,##0.00\ _₫_-;_-* &quot;-&quot;\ _₫_-;_-@_-"/>
    <numFmt numFmtId="168" formatCode="#,##0;[Red]#,##0"/>
  </numFmts>
  <fonts count="20">
    <font>
      <sz val="10"/>
      <name val="Arial"/>
    </font>
    <font>
      <sz val="11"/>
      <color indexed="8"/>
      <name val="Calibri"/>
      <family val="2"/>
      <charset val="163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Arial"/>
    </font>
    <font>
      <sz val="11"/>
      <name val="Times New Roman"/>
      <family val="1"/>
    </font>
    <font>
      <i/>
      <sz val="11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/>
    </xf>
    <xf numFmtId="0" fontId="7" fillId="0" borderId="1" xfId="0" applyFont="1" applyBorder="1" applyAlignment="1">
      <alignment vertical="center" wrapText="1"/>
    </xf>
    <xf numFmtId="165" fontId="6" fillId="0" borderId="1" xfId="1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5" fontId="7" fillId="0" borderId="1" xfId="1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165" fontId="6" fillId="0" borderId="1" xfId="1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65" fontId="7" fillId="0" borderId="1" xfId="1" applyNumberFormat="1" applyFont="1" applyBorder="1" applyAlignment="1">
      <alignment vertical="center"/>
    </xf>
    <xf numFmtId="165" fontId="4" fillId="0" borderId="0" xfId="0" applyNumberFormat="1" applyFont="1"/>
    <xf numFmtId="3" fontId="12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167" fontId="4" fillId="0" borderId="0" xfId="0" applyNumberFormat="1" applyFont="1"/>
    <xf numFmtId="41" fontId="7" fillId="0" borderId="0" xfId="0" applyNumberFormat="1" applyFont="1"/>
    <xf numFmtId="9" fontId="6" fillId="0" borderId="1" xfId="2" applyFont="1" applyBorder="1" applyAlignment="1">
      <alignment vertical="center" wrapText="1"/>
    </xf>
    <xf numFmtId="9" fontId="7" fillId="0" borderId="1" xfId="2" applyFont="1" applyBorder="1" applyAlignment="1">
      <alignment vertical="center" wrapText="1"/>
    </xf>
    <xf numFmtId="9" fontId="6" fillId="0" borderId="1" xfId="2" applyFont="1" applyBorder="1" applyAlignment="1">
      <alignment vertical="center"/>
    </xf>
    <xf numFmtId="9" fontId="7" fillId="0" borderId="1" xfId="2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65" fontId="15" fillId="0" borderId="1" xfId="1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indent="1"/>
    </xf>
    <xf numFmtId="166" fontId="16" fillId="0" borderId="1" xfId="1" applyNumberFormat="1" applyFont="1" applyBorder="1" applyAlignment="1">
      <alignment vertical="center"/>
    </xf>
    <xf numFmtId="165" fontId="17" fillId="0" borderId="1" xfId="1" applyNumberFormat="1" applyFont="1" applyBorder="1" applyAlignment="1">
      <alignment vertical="center"/>
    </xf>
    <xf numFmtId="165" fontId="16" fillId="0" borderId="1" xfId="1" applyNumberFormat="1" applyFont="1" applyBorder="1" applyAlignment="1">
      <alignment vertical="center"/>
    </xf>
    <xf numFmtId="3" fontId="7" fillId="0" borderId="0" xfId="0" applyNumberFormat="1" applyFont="1"/>
    <xf numFmtId="0" fontId="18" fillId="0" borderId="1" xfId="0" applyFont="1" applyBorder="1" applyAlignment="1">
      <alignment horizontal="center" vertical="center"/>
    </xf>
    <xf numFmtId="0" fontId="16" fillId="0" borderId="0" xfId="0" applyFont="1"/>
    <xf numFmtId="9" fontId="6" fillId="0" borderId="1" xfId="2" applyNumberFormat="1" applyFont="1" applyBorder="1" applyAlignment="1">
      <alignment vertical="center"/>
    </xf>
    <xf numFmtId="9" fontId="7" fillId="0" borderId="1" xfId="2" applyNumberFormat="1" applyFont="1" applyBorder="1" applyAlignment="1">
      <alignment vertical="center"/>
    </xf>
    <xf numFmtId="165" fontId="2" fillId="0" borderId="0" xfId="0" applyNumberFormat="1" applyFont="1"/>
    <xf numFmtId="168" fontId="6" fillId="0" borderId="1" xfId="1" applyNumberFormat="1" applyFont="1" applyBorder="1" applyAlignment="1">
      <alignment horizontal="right" vertical="center"/>
    </xf>
    <xf numFmtId="168" fontId="7" fillId="0" borderId="1" xfId="1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vertical="center" wrapText="1"/>
    </xf>
    <xf numFmtId="3" fontId="7" fillId="0" borderId="1" xfId="1" applyNumberFormat="1" applyFont="1" applyBorder="1" applyAlignment="1">
      <alignment vertical="center" wrapText="1"/>
    </xf>
    <xf numFmtId="165" fontId="3" fillId="0" borderId="1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</xdr:row>
      <xdr:rowOff>19050</xdr:rowOff>
    </xdr:from>
    <xdr:to>
      <xdr:col>1</xdr:col>
      <xdr:colOff>581025</xdr:colOff>
      <xdr:row>2</xdr:row>
      <xdr:rowOff>19050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323850" y="4381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1981200</xdr:colOff>
      <xdr:row>4</xdr:row>
      <xdr:rowOff>85725</xdr:rowOff>
    </xdr:from>
    <xdr:to>
      <xdr:col>2</xdr:col>
      <xdr:colOff>381000</xdr:colOff>
      <xdr:row>4</xdr:row>
      <xdr:rowOff>85725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 flipV="1">
          <a:off x="2466975" y="123825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1666875</xdr:colOff>
      <xdr:row>4</xdr:row>
      <xdr:rowOff>85725</xdr:rowOff>
    </xdr:from>
    <xdr:to>
      <xdr:col>3</xdr:col>
      <xdr:colOff>400050</xdr:colOff>
      <xdr:row>4</xdr:row>
      <xdr:rowOff>85725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095500" y="1247775"/>
          <a:ext cx="2962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342900</xdr:colOff>
      <xdr:row>2</xdr:row>
      <xdr:rowOff>38100</xdr:rowOff>
    </xdr:from>
    <xdr:to>
      <xdr:col>1</xdr:col>
      <xdr:colOff>628650</xdr:colOff>
      <xdr:row>2</xdr:row>
      <xdr:rowOff>38100</xdr:rowOff>
    </xdr:to>
    <xdr:cxnSp macro="">
      <xdr:nvCxnSpPr>
        <xdr:cNvPr id="3" name="Straight Connector 2"/>
        <xdr:cNvCxnSpPr/>
      </xdr:nvCxnSpPr>
      <xdr:spPr>
        <a:xfrm>
          <a:off x="342900" y="438150"/>
          <a:ext cx="714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28575</xdr:rowOff>
    </xdr:from>
    <xdr:to>
      <xdr:col>1</xdr:col>
      <xdr:colOff>733425</xdr:colOff>
      <xdr:row>2</xdr:row>
      <xdr:rowOff>28575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419100" y="4286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1800225</xdr:colOff>
      <xdr:row>4</xdr:row>
      <xdr:rowOff>66675</xdr:rowOff>
    </xdr:from>
    <xdr:to>
      <xdr:col>2</xdr:col>
      <xdr:colOff>238125</xdr:colOff>
      <xdr:row>4</xdr:row>
      <xdr:rowOff>66675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2209800" y="125730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Zalo%20Received%20Files\Bieu%20mau%20cong%20khai%20tinh%20hinh%20thuc%20hien%20du%20toan%20NS%20quy%20III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eu so 93"/>
      <sheetName val="Bieu so  94"/>
      <sheetName val="Bieu so 95"/>
    </sheetNames>
    <sheetDataSet>
      <sheetData sheetId="0" refreshError="1"/>
      <sheetData sheetId="1" refreshError="1"/>
      <sheetData sheetId="2">
        <row r="11">
          <cell r="C11">
            <v>41684</v>
          </cell>
        </row>
        <row r="14">
          <cell r="C14">
            <v>156693</v>
          </cell>
        </row>
        <row r="26">
          <cell r="C26">
            <v>3378</v>
          </cell>
        </row>
        <row r="27">
          <cell r="C27">
            <v>21472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23"/>
  <sheetViews>
    <sheetView workbookViewId="0">
      <selection sqref="A1:B2"/>
    </sheetView>
  </sheetViews>
  <sheetFormatPr defaultRowHeight="16.5"/>
  <cols>
    <col min="1" max="1" width="7.28515625" style="7" customWidth="1"/>
    <col min="2" max="2" width="49.28515625" style="4" customWidth="1"/>
    <col min="3" max="3" width="12" style="4" customWidth="1"/>
    <col min="4" max="4" width="11.85546875" style="4" customWidth="1"/>
    <col min="5" max="5" width="10.7109375" style="4" customWidth="1"/>
    <col min="6" max="6" width="9.85546875" style="4" customWidth="1"/>
    <col min="7" max="7" width="9.140625" style="4"/>
    <col min="8" max="8" width="10.85546875" style="4" hidden="1" customWidth="1"/>
    <col min="9" max="16384" width="9.140625" style="4"/>
  </cols>
  <sheetData>
    <row r="1" spans="1:8">
      <c r="A1" s="61" t="s">
        <v>99</v>
      </c>
      <c r="B1" s="61"/>
      <c r="E1" s="58" t="s">
        <v>12</v>
      </c>
      <c r="F1" s="58"/>
    </row>
    <row r="2" spans="1:8">
      <c r="A2" s="62" t="s">
        <v>98</v>
      </c>
      <c r="B2" s="62"/>
    </row>
    <row r="3" spans="1:8" ht="41.25" customHeight="1">
      <c r="A3" s="63" t="s">
        <v>100</v>
      </c>
      <c r="B3" s="64"/>
      <c r="C3" s="64"/>
      <c r="D3" s="64"/>
      <c r="E3" s="64"/>
      <c r="F3" s="64"/>
    </row>
    <row r="4" spans="1:8">
      <c r="A4" s="65" t="s">
        <v>95</v>
      </c>
      <c r="B4" s="65"/>
      <c r="C4" s="65"/>
      <c r="D4" s="65"/>
      <c r="E4" s="65"/>
      <c r="F4" s="65"/>
    </row>
    <row r="5" spans="1:8" ht="45.75" customHeight="1">
      <c r="E5" s="57" t="s">
        <v>15</v>
      </c>
      <c r="F5" s="57"/>
    </row>
    <row r="6" spans="1:8" ht="42.75" customHeight="1">
      <c r="A6" s="59" t="s">
        <v>91</v>
      </c>
      <c r="B6" s="59" t="s">
        <v>92</v>
      </c>
      <c r="C6" s="60" t="s">
        <v>93</v>
      </c>
      <c r="D6" s="66" t="s">
        <v>82</v>
      </c>
      <c r="E6" s="66" t="s">
        <v>78</v>
      </c>
      <c r="F6" s="67"/>
    </row>
    <row r="7" spans="1:8" ht="48" customHeight="1">
      <c r="A7" s="59"/>
      <c r="B7" s="59"/>
      <c r="C7" s="59"/>
      <c r="D7" s="66"/>
      <c r="E7" s="38" t="s">
        <v>79</v>
      </c>
      <c r="F7" s="38" t="s">
        <v>80</v>
      </c>
      <c r="H7" s="6">
        <v>2019</v>
      </c>
    </row>
    <row r="8" spans="1:8" ht="22.5" customHeight="1">
      <c r="A8" s="19" t="s">
        <v>3</v>
      </c>
      <c r="B8" s="19" t="s">
        <v>4</v>
      </c>
      <c r="C8" s="56" t="s">
        <v>5</v>
      </c>
      <c r="D8" s="40" t="s">
        <v>6</v>
      </c>
      <c r="E8" s="41" t="s">
        <v>11</v>
      </c>
      <c r="F8" s="39" t="s">
        <v>8</v>
      </c>
    </row>
    <row r="9" spans="1:8" ht="40.5" customHeight="1">
      <c r="A9" s="17" t="s">
        <v>30</v>
      </c>
      <c r="B9" s="14" t="s">
        <v>29</v>
      </c>
      <c r="C9" s="13">
        <f>+C10+C13+C14</f>
        <v>60000</v>
      </c>
      <c r="D9" s="13">
        <f>+D10+D13</f>
        <v>15805</v>
      </c>
      <c r="E9" s="34">
        <f>D9/C9</f>
        <v>0.26341666666666669</v>
      </c>
      <c r="F9" s="34">
        <f>D9/H9</f>
        <v>0.88622358291138892</v>
      </c>
      <c r="H9" s="13">
        <f>+H10+H13</f>
        <v>17834.099999999999</v>
      </c>
    </row>
    <row r="10" spans="1:8" s="6" customFormat="1" ht="31.5" customHeight="1">
      <c r="A10" s="17" t="s">
        <v>21</v>
      </c>
      <c r="B10" s="14" t="s">
        <v>22</v>
      </c>
      <c r="C10" s="13">
        <f>+C11+C12</f>
        <v>60000</v>
      </c>
      <c r="D10" s="13">
        <f>+D11+D12</f>
        <v>15805</v>
      </c>
      <c r="E10" s="34">
        <f>+E11+E12</f>
        <v>0.26341666666666669</v>
      </c>
      <c r="F10" s="34">
        <f>D10/H10</f>
        <v>0.88622358291138892</v>
      </c>
      <c r="H10" s="13">
        <f>+H11+H12</f>
        <v>17834.099999999999</v>
      </c>
    </row>
    <row r="11" spans="1:8" ht="31.5" customHeight="1">
      <c r="A11" s="10" t="s">
        <v>5</v>
      </c>
      <c r="B11" s="12" t="s">
        <v>16</v>
      </c>
      <c r="C11" s="20">
        <v>60000</v>
      </c>
      <c r="D11" s="23">
        <f>'Bieu so  94'!D10</f>
        <v>15805</v>
      </c>
      <c r="E11" s="35">
        <f>+D11/C11</f>
        <v>0.26341666666666669</v>
      </c>
      <c r="F11" s="35">
        <f>D11/H11</f>
        <v>0.88622358291138892</v>
      </c>
      <c r="G11" s="45"/>
      <c r="H11" s="23">
        <f>'Bieu so  94'!H10</f>
        <v>17834.099999999999</v>
      </c>
    </row>
    <row r="12" spans="1:8" ht="31.5" customHeight="1">
      <c r="A12" s="10" t="s">
        <v>6</v>
      </c>
      <c r="B12" s="12" t="s">
        <v>17</v>
      </c>
      <c r="C12" s="15"/>
      <c r="D12" s="15"/>
      <c r="E12" s="35"/>
      <c r="F12" s="35"/>
      <c r="H12" s="15"/>
    </row>
    <row r="13" spans="1:8" ht="33.75" customHeight="1">
      <c r="A13" s="17" t="s">
        <v>26</v>
      </c>
      <c r="B13" s="14" t="s">
        <v>31</v>
      </c>
      <c r="C13" s="15"/>
      <c r="D13" s="15"/>
      <c r="E13" s="35"/>
      <c r="F13" s="35"/>
      <c r="H13" s="15"/>
    </row>
    <row r="14" spans="1:8" ht="35.25" customHeight="1">
      <c r="A14" s="17" t="s">
        <v>27</v>
      </c>
      <c r="B14" s="14" t="s">
        <v>28</v>
      </c>
      <c r="C14" s="13"/>
      <c r="D14" s="13"/>
      <c r="E14" s="34"/>
      <c r="F14" s="34"/>
      <c r="H14" s="13"/>
    </row>
    <row r="15" spans="1:8" ht="34.5" customHeight="1">
      <c r="A15" s="17" t="s">
        <v>32</v>
      </c>
      <c r="B15" s="14" t="s">
        <v>33</v>
      </c>
      <c r="C15" s="13">
        <f>+C16</f>
        <v>223227</v>
      </c>
      <c r="D15" s="13">
        <f>+D16</f>
        <v>88377</v>
      </c>
      <c r="E15" s="34">
        <f>D15/C15</f>
        <v>0.39590640917093362</v>
      </c>
      <c r="F15" s="34">
        <f>D15/H15</f>
        <v>1.3518263582966226</v>
      </c>
      <c r="H15" s="13">
        <f>+H16</f>
        <v>65376</v>
      </c>
    </row>
    <row r="16" spans="1:8" s="6" customFormat="1" ht="26.25" customHeight="1">
      <c r="A16" s="17" t="s">
        <v>21</v>
      </c>
      <c r="B16" s="14" t="s">
        <v>23</v>
      </c>
      <c r="C16" s="13">
        <f>+C17+C18+C19</f>
        <v>223227</v>
      </c>
      <c r="D16" s="13">
        <f>+D17+D18+D19</f>
        <v>88377</v>
      </c>
      <c r="E16" s="34">
        <f>D16/C16</f>
        <v>0.39590640917093362</v>
      </c>
      <c r="F16" s="34">
        <f>D16/H16</f>
        <v>1.3518263582966226</v>
      </c>
      <c r="H16" s="13">
        <f>+H17+H18+H19</f>
        <v>65376</v>
      </c>
    </row>
    <row r="17" spans="1:8" ht="30.75" customHeight="1">
      <c r="A17" s="10" t="s">
        <v>5</v>
      </c>
      <c r="B17" s="12" t="s">
        <v>18</v>
      </c>
      <c r="C17" s="15">
        <f>'[1]Bieu so 95'!C11</f>
        <v>41684</v>
      </c>
      <c r="D17" s="15">
        <f>'Bieu so 95'!D11</f>
        <v>37106</v>
      </c>
      <c r="E17" s="35">
        <f>+D17/C17</f>
        <v>0.89017368774589767</v>
      </c>
      <c r="F17" s="35">
        <f>D17/H17</f>
        <v>3.0221534451865124</v>
      </c>
      <c r="H17" s="15">
        <f>'Bieu so 95'!H11</f>
        <v>12278</v>
      </c>
    </row>
    <row r="18" spans="1:8" ht="30.75" customHeight="1">
      <c r="A18" s="10" t="s">
        <v>6</v>
      </c>
      <c r="B18" s="12" t="s">
        <v>19</v>
      </c>
      <c r="C18" s="15">
        <f>'[1]Bieu so 95'!C14+'[1]Bieu so 95'!C27</f>
        <v>178165</v>
      </c>
      <c r="D18" s="15">
        <f>'Bieu so 95'!D14</f>
        <v>51271</v>
      </c>
      <c r="E18" s="35">
        <f>+D18/C18</f>
        <v>0.28777257037016252</v>
      </c>
      <c r="F18" s="35">
        <f>D18/H18</f>
        <v>0.96559192436626617</v>
      </c>
      <c r="H18" s="15">
        <f>'Bieu so 95'!H14</f>
        <v>53098</v>
      </c>
    </row>
    <row r="19" spans="1:8" ht="30.75" customHeight="1">
      <c r="A19" s="10" t="s">
        <v>7</v>
      </c>
      <c r="B19" s="12" t="s">
        <v>20</v>
      </c>
      <c r="C19" s="15">
        <f>'[1]Bieu so 95'!C26</f>
        <v>3378</v>
      </c>
      <c r="D19" s="15"/>
      <c r="E19" s="35"/>
      <c r="F19" s="35"/>
      <c r="H19" s="15"/>
    </row>
    <row r="20" spans="1:8">
      <c r="F20" s="47"/>
    </row>
    <row r="23" spans="1:8">
      <c r="B23" s="33"/>
    </row>
  </sheetData>
  <mergeCells count="11">
    <mergeCell ref="E5:F5"/>
    <mergeCell ref="E1:F1"/>
    <mergeCell ref="A6:A7"/>
    <mergeCell ref="B6:B7"/>
    <mergeCell ref="C6:C7"/>
    <mergeCell ref="A1:B1"/>
    <mergeCell ref="A2:B2"/>
    <mergeCell ref="A3:F3"/>
    <mergeCell ref="A4:F4"/>
    <mergeCell ref="D6:D7"/>
    <mergeCell ref="E6:F6"/>
  </mergeCells>
  <phoneticPr fontId="0" type="noConversion"/>
  <pageMargins left="0.67" right="0.19" top="0.52" bottom="0.31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34"/>
  <sheetViews>
    <sheetView workbookViewId="0">
      <selection sqref="A1:B2"/>
    </sheetView>
  </sheetViews>
  <sheetFormatPr defaultRowHeight="15.75"/>
  <cols>
    <col min="1" max="1" width="6.42578125" style="9" customWidth="1"/>
    <col min="2" max="2" width="52" style="1" customWidth="1"/>
    <col min="3" max="3" width="11.42578125" style="1" customWidth="1"/>
    <col min="4" max="4" width="11.7109375" style="1" customWidth="1"/>
    <col min="5" max="5" width="10.42578125" style="1" customWidth="1"/>
    <col min="6" max="6" width="10.140625" style="1" customWidth="1"/>
    <col min="7" max="7" width="12.140625" style="1" customWidth="1"/>
    <col min="8" max="8" width="13.85546875" style="1" hidden="1" customWidth="1"/>
    <col min="9" max="16384" width="9.140625" style="1"/>
  </cols>
  <sheetData>
    <row r="1" spans="1:8">
      <c r="A1" s="61" t="s">
        <v>99</v>
      </c>
      <c r="B1" s="61"/>
      <c r="E1" s="58" t="s">
        <v>13</v>
      </c>
      <c r="F1" s="58"/>
    </row>
    <row r="2" spans="1:8">
      <c r="A2" s="62" t="s">
        <v>98</v>
      </c>
      <c r="B2" s="62"/>
    </row>
    <row r="3" spans="1:8" ht="40.5" customHeight="1">
      <c r="A3" s="63" t="s">
        <v>94</v>
      </c>
      <c r="B3" s="63"/>
      <c r="C3" s="63"/>
      <c r="D3" s="63"/>
      <c r="E3" s="63"/>
      <c r="F3" s="63"/>
    </row>
    <row r="4" spans="1:8" ht="19.5" customHeight="1">
      <c r="A4" s="65" t="str">
        <f>'Bieu so 93'!A4:F4</f>
        <v>(Kèm theo Quyết định số       /QĐ-UBND ngày      /01/2021 của UBND huyện Thuận Nam)</v>
      </c>
      <c r="B4" s="65"/>
      <c r="C4" s="65"/>
      <c r="D4" s="65"/>
      <c r="E4" s="65"/>
      <c r="F4" s="65"/>
    </row>
    <row r="5" spans="1:8" ht="38.25" customHeight="1">
      <c r="A5" s="11"/>
      <c r="B5" s="11"/>
      <c r="C5" s="11"/>
      <c r="D5" s="11"/>
      <c r="E5" s="72" t="s">
        <v>34</v>
      </c>
      <c r="F5" s="72"/>
    </row>
    <row r="6" spans="1:8" ht="40.5" customHeight="1">
      <c r="A6" s="70" t="s">
        <v>0</v>
      </c>
      <c r="B6" s="70" t="s">
        <v>1</v>
      </c>
      <c r="C6" s="73" t="s">
        <v>2</v>
      </c>
      <c r="D6" s="66" t="s">
        <v>82</v>
      </c>
      <c r="E6" s="68" t="s">
        <v>81</v>
      </c>
      <c r="F6" s="69"/>
    </row>
    <row r="7" spans="1:8" ht="51" customHeight="1">
      <c r="A7" s="71"/>
      <c r="B7" s="71"/>
      <c r="C7" s="74"/>
      <c r="D7" s="75"/>
      <c r="E7" s="38" t="s">
        <v>73</v>
      </c>
      <c r="F7" s="38" t="s">
        <v>74</v>
      </c>
      <c r="H7" s="8">
        <v>2019</v>
      </c>
    </row>
    <row r="8" spans="1:8" s="3" customFormat="1" ht="21.75" customHeight="1">
      <c r="A8" s="19" t="s">
        <v>3</v>
      </c>
      <c r="B8" s="19" t="s">
        <v>4</v>
      </c>
      <c r="C8" s="19" t="s">
        <v>5</v>
      </c>
      <c r="D8" s="19" t="s">
        <v>6</v>
      </c>
      <c r="E8" s="19" t="s">
        <v>11</v>
      </c>
      <c r="F8" s="19" t="s">
        <v>8</v>
      </c>
    </row>
    <row r="9" spans="1:8" ht="23.25" customHeight="1">
      <c r="A9" s="18" t="s">
        <v>54</v>
      </c>
      <c r="B9" s="16" t="s">
        <v>55</v>
      </c>
      <c r="C9" s="21">
        <f>C10+C27</f>
        <v>60000</v>
      </c>
      <c r="D9" s="21">
        <f>D10+D27</f>
        <v>15805</v>
      </c>
      <c r="E9" s="36">
        <f>+D9/C9</f>
        <v>0.26341666666666669</v>
      </c>
      <c r="F9" s="48">
        <f>D9/H9</f>
        <v>0.88622358291138892</v>
      </c>
      <c r="H9" s="21">
        <f>H10+H27</f>
        <v>17834.099999999999</v>
      </c>
    </row>
    <row r="10" spans="1:8" ht="20.100000000000001" customHeight="1">
      <c r="A10" s="18" t="s">
        <v>21</v>
      </c>
      <c r="B10" s="16" t="s">
        <v>16</v>
      </c>
      <c r="C10" s="21">
        <f>SUM(C11:C18)+C24+C25+C26</f>
        <v>60000</v>
      </c>
      <c r="D10" s="21">
        <f>SUM(D11:D18)+D24+D25+D26+D27</f>
        <v>15805</v>
      </c>
      <c r="E10" s="36">
        <f>+D10/C10</f>
        <v>0.26341666666666669</v>
      </c>
      <c r="F10" s="48">
        <f>D10/H10</f>
        <v>0.88622358291138892</v>
      </c>
      <c r="H10" s="21">
        <f>SUM(H11:H18)+H24+H25+H26+H27</f>
        <v>17834.099999999999</v>
      </c>
    </row>
    <row r="11" spans="1:8" ht="20.100000000000001" customHeight="1">
      <c r="A11" s="5" t="s">
        <v>5</v>
      </c>
      <c r="B11" s="22" t="s">
        <v>35</v>
      </c>
      <c r="C11" s="23">
        <v>17720</v>
      </c>
      <c r="D11" s="23">
        <v>8</v>
      </c>
      <c r="E11" s="37">
        <f>+D11/C11</f>
        <v>4.514672686230248E-4</v>
      </c>
      <c r="F11" s="49">
        <f t="shared" ref="F11:F18" si="0">D11/H11</f>
        <v>0.53333333333333333</v>
      </c>
      <c r="H11" s="23">
        <v>15</v>
      </c>
    </row>
    <row r="12" spans="1:8" ht="33" customHeight="1">
      <c r="A12" s="5" t="s">
        <v>6</v>
      </c>
      <c r="B12" s="12" t="s">
        <v>36</v>
      </c>
      <c r="C12" s="21"/>
      <c r="D12" s="23">
        <v>1304</v>
      </c>
      <c r="E12" s="36"/>
      <c r="F12" s="48"/>
      <c r="H12" s="21"/>
    </row>
    <row r="13" spans="1:8" ht="20.100000000000001" customHeight="1">
      <c r="A13" s="5" t="s">
        <v>7</v>
      </c>
      <c r="B13" s="22" t="s">
        <v>37</v>
      </c>
      <c r="C13" s="23">
        <v>15800</v>
      </c>
      <c r="D13" s="23">
        <v>6143</v>
      </c>
      <c r="E13" s="37">
        <f t="shared" ref="E13:E26" si="1">+D13/C13</f>
        <v>0.38879746835443035</v>
      </c>
      <c r="F13" s="49">
        <f>D13/H13</f>
        <v>0.82834412081984898</v>
      </c>
      <c r="H13" s="23">
        <v>7416</v>
      </c>
    </row>
    <row r="14" spans="1:8" ht="20.100000000000001" customHeight="1">
      <c r="A14" s="5" t="s">
        <v>8</v>
      </c>
      <c r="B14" s="22" t="s">
        <v>38</v>
      </c>
      <c r="C14" s="23">
        <v>5100</v>
      </c>
      <c r="D14" s="23">
        <v>1524</v>
      </c>
      <c r="E14" s="37">
        <f t="shared" si="1"/>
        <v>0.29882352941176471</v>
      </c>
      <c r="F14" s="49">
        <f t="shared" si="0"/>
        <v>1.1255539143279172</v>
      </c>
      <c r="H14" s="23">
        <v>1354</v>
      </c>
    </row>
    <row r="15" spans="1:8" ht="20.100000000000001" customHeight="1">
      <c r="A15" s="5" t="s">
        <v>39</v>
      </c>
      <c r="B15" s="22" t="s">
        <v>40</v>
      </c>
      <c r="C15" s="21"/>
      <c r="D15" s="43">
        <v>0</v>
      </c>
      <c r="E15" s="36"/>
      <c r="F15" s="49"/>
      <c r="H15" s="43">
        <v>0</v>
      </c>
    </row>
    <row r="16" spans="1:8" ht="20.100000000000001" customHeight="1">
      <c r="A16" s="5" t="s">
        <v>41</v>
      </c>
      <c r="B16" s="22" t="s">
        <v>42</v>
      </c>
      <c r="C16" s="23">
        <v>9300</v>
      </c>
      <c r="D16" s="23">
        <v>2675</v>
      </c>
      <c r="E16" s="37">
        <f t="shared" si="1"/>
        <v>0.28763440860215056</v>
      </c>
      <c r="F16" s="49">
        <f t="shared" si="0"/>
        <v>0.89345357381429524</v>
      </c>
      <c r="H16" s="23">
        <v>2994</v>
      </c>
    </row>
    <row r="17" spans="1:8" ht="20.100000000000001" customHeight="1">
      <c r="A17" s="5" t="s">
        <v>43</v>
      </c>
      <c r="B17" s="22" t="s">
        <v>44</v>
      </c>
      <c r="C17" s="23">
        <v>1200</v>
      </c>
      <c r="D17" s="23">
        <v>320</v>
      </c>
      <c r="E17" s="37">
        <f t="shared" si="1"/>
        <v>0.26666666666666666</v>
      </c>
      <c r="F17" s="49">
        <f t="shared" si="0"/>
        <v>1.285140562248996</v>
      </c>
      <c r="H17" s="23">
        <v>249</v>
      </c>
    </row>
    <row r="18" spans="1:8" ht="20.100000000000001" customHeight="1">
      <c r="A18" s="5" t="s">
        <v>45</v>
      </c>
      <c r="B18" s="22" t="s">
        <v>46</v>
      </c>
      <c r="C18" s="23">
        <f>SUM(C19:C23)</f>
        <v>8500</v>
      </c>
      <c r="D18" s="23">
        <f>SUM(D19:D23)</f>
        <v>3264</v>
      </c>
      <c r="E18" s="37">
        <f t="shared" si="1"/>
        <v>0.38400000000000001</v>
      </c>
      <c r="F18" s="49">
        <f t="shared" si="0"/>
        <v>0.63303659742828877</v>
      </c>
      <c r="G18" s="32"/>
      <c r="H18" s="23">
        <f>SUM(H19:H23)</f>
        <v>5156.1000000000004</v>
      </c>
    </row>
    <row r="19" spans="1:8" ht="20.100000000000001" customHeight="1">
      <c r="A19" s="5" t="s">
        <v>9</v>
      </c>
      <c r="B19" s="22" t="s">
        <v>47</v>
      </c>
      <c r="C19" s="23"/>
      <c r="D19" s="23">
        <v>67</v>
      </c>
      <c r="E19" s="36"/>
      <c r="F19" s="49"/>
      <c r="G19" s="32"/>
      <c r="H19" s="23"/>
    </row>
    <row r="20" spans="1:8" ht="20.25" customHeight="1">
      <c r="A20" s="5" t="s">
        <v>9</v>
      </c>
      <c r="B20" s="22" t="s">
        <v>97</v>
      </c>
      <c r="C20" s="23"/>
      <c r="D20" s="23">
        <v>3</v>
      </c>
      <c r="E20" s="36"/>
      <c r="F20" s="49"/>
      <c r="G20" s="32"/>
      <c r="H20" s="23">
        <v>1.1000000000000001</v>
      </c>
    </row>
    <row r="21" spans="1:8" ht="20.100000000000001" customHeight="1">
      <c r="A21" s="5" t="s">
        <v>9</v>
      </c>
      <c r="B21" s="22" t="s">
        <v>48</v>
      </c>
      <c r="C21" s="23">
        <v>6000</v>
      </c>
      <c r="D21" s="23">
        <v>2538</v>
      </c>
      <c r="E21" s="37">
        <f t="shared" si="1"/>
        <v>0.42299999999999999</v>
      </c>
      <c r="F21" s="49">
        <f>D21/H21</f>
        <v>0.51669381107491852</v>
      </c>
      <c r="H21" s="23">
        <v>4912</v>
      </c>
    </row>
    <row r="22" spans="1:8" ht="20.100000000000001" customHeight="1">
      <c r="A22" s="5" t="s">
        <v>9</v>
      </c>
      <c r="B22" s="22" t="s">
        <v>96</v>
      </c>
      <c r="C22" s="23">
        <v>2500</v>
      </c>
      <c r="D22" s="23">
        <v>656</v>
      </c>
      <c r="E22" s="37">
        <f t="shared" si="1"/>
        <v>0.26240000000000002</v>
      </c>
      <c r="F22" s="49">
        <f>D22/H22</f>
        <v>2.6995884773662553</v>
      </c>
      <c r="H22" s="23">
        <v>243</v>
      </c>
    </row>
    <row r="23" spans="1:8" ht="30" customHeight="1">
      <c r="A23" s="5" t="s">
        <v>9</v>
      </c>
      <c r="B23" s="12" t="s">
        <v>83</v>
      </c>
      <c r="C23" s="23"/>
      <c r="D23" s="44">
        <v>0</v>
      </c>
      <c r="E23" s="37"/>
      <c r="F23" s="49"/>
      <c r="H23" s="44">
        <v>0</v>
      </c>
    </row>
    <row r="24" spans="1:8" ht="20.100000000000001" customHeight="1">
      <c r="A24" s="5" t="s">
        <v>49</v>
      </c>
      <c r="B24" s="22" t="s">
        <v>50</v>
      </c>
      <c r="C24" s="23"/>
      <c r="D24" s="44">
        <v>0</v>
      </c>
      <c r="E24" s="37"/>
      <c r="F24" s="49"/>
      <c r="H24" s="44">
        <v>0</v>
      </c>
    </row>
    <row r="25" spans="1:8" ht="20.100000000000001" customHeight="1">
      <c r="A25" s="5" t="s">
        <v>51</v>
      </c>
      <c r="B25" s="22" t="s">
        <v>84</v>
      </c>
      <c r="C25" s="23">
        <v>2200</v>
      </c>
      <c r="D25" s="23">
        <v>567</v>
      </c>
      <c r="E25" s="37">
        <f t="shared" si="1"/>
        <v>0.25772727272727275</v>
      </c>
      <c r="F25" s="49">
        <f>D25/H25</f>
        <v>0.90575079872204478</v>
      </c>
      <c r="H25" s="23">
        <v>626</v>
      </c>
    </row>
    <row r="26" spans="1:8" ht="24.75" customHeight="1">
      <c r="A26" s="5" t="s">
        <v>52</v>
      </c>
      <c r="B26" s="22" t="s">
        <v>85</v>
      </c>
      <c r="C26" s="23">
        <v>180</v>
      </c>
      <c r="D26" s="23"/>
      <c r="E26" s="37">
        <f t="shared" si="1"/>
        <v>0</v>
      </c>
      <c r="F26" s="49">
        <f>D26/H26</f>
        <v>0</v>
      </c>
      <c r="H26" s="23">
        <v>24</v>
      </c>
    </row>
    <row r="27" spans="1:8" ht="24.75" customHeight="1">
      <c r="A27" s="18" t="s">
        <v>56</v>
      </c>
      <c r="B27" s="16" t="s">
        <v>57</v>
      </c>
      <c r="C27" s="23"/>
      <c r="D27" s="42"/>
      <c r="E27" s="37"/>
      <c r="F27" s="49"/>
      <c r="H27" s="42"/>
    </row>
    <row r="28" spans="1:8" ht="42" customHeight="1">
      <c r="A28" s="18" t="s">
        <v>58</v>
      </c>
      <c r="B28" s="14" t="s">
        <v>90</v>
      </c>
      <c r="C28" s="21">
        <f>SUM(C29:C30)</f>
        <v>48463</v>
      </c>
      <c r="D28" s="21">
        <f>D29+D30</f>
        <v>15374</v>
      </c>
      <c r="E28" s="36">
        <v>0.70119593561730065</v>
      </c>
      <c r="F28" s="48">
        <f t="shared" ref="F28:F30" si="2">D28/H28</f>
        <v>0.98576558091818411</v>
      </c>
      <c r="H28" s="21">
        <v>15596</v>
      </c>
    </row>
    <row r="29" spans="1:8" ht="26.25" customHeight="1">
      <c r="A29" s="5" t="s">
        <v>5</v>
      </c>
      <c r="B29" s="22" t="s">
        <v>53</v>
      </c>
      <c r="C29" s="23">
        <f>10680+8248+1770+484+1060</f>
        <v>22242</v>
      </c>
      <c r="D29" s="23">
        <f>D13+D12</f>
        <v>7447</v>
      </c>
      <c r="E29" s="37">
        <v>0.30670073605125664</v>
      </c>
      <c r="F29" s="49">
        <f t="shared" si="2"/>
        <v>0.92601342949515042</v>
      </c>
      <c r="H29" s="23">
        <v>8042</v>
      </c>
    </row>
    <row r="30" spans="1:8" ht="25.5" customHeight="1">
      <c r="A30" s="5" t="s">
        <v>6</v>
      </c>
      <c r="B30" s="12" t="s">
        <v>77</v>
      </c>
      <c r="C30" s="23">
        <f>48463-C29</f>
        <v>26221</v>
      </c>
      <c r="D30" s="23">
        <f>D10-431-D29</f>
        <v>7927</v>
      </c>
      <c r="E30" s="37">
        <v>0.32118712530294657</v>
      </c>
      <c r="F30" s="49">
        <f t="shared" si="2"/>
        <v>1.0493778130791633</v>
      </c>
      <c r="H30" s="23">
        <v>7554</v>
      </c>
    </row>
    <row r="33" spans="2:3">
      <c r="B33" s="24"/>
    </row>
    <row r="34" spans="2:3">
      <c r="B34" s="24"/>
      <c r="C34" s="24"/>
    </row>
  </sheetData>
  <mergeCells count="11">
    <mergeCell ref="E6:F6"/>
    <mergeCell ref="A6:A7"/>
    <mergeCell ref="B6:B7"/>
    <mergeCell ref="A1:B1"/>
    <mergeCell ref="A2:B2"/>
    <mergeCell ref="A3:F3"/>
    <mergeCell ref="E5:F5"/>
    <mergeCell ref="A4:F4"/>
    <mergeCell ref="C6:C7"/>
    <mergeCell ref="D6:D7"/>
    <mergeCell ref="E1:F1"/>
  </mergeCells>
  <phoneticPr fontId="0" type="noConversion"/>
  <pageMargins left="0.6" right="0.2" top="0.5" bottom="0.28000000000000003" header="0.3" footer="0.3"/>
  <pageSetup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32"/>
  <sheetViews>
    <sheetView tabSelected="1" workbookViewId="0">
      <selection activeCell="A3" sqref="A3:F3"/>
    </sheetView>
  </sheetViews>
  <sheetFormatPr defaultRowHeight="15.75"/>
  <cols>
    <col min="1" max="1" width="6.140625" style="9" customWidth="1"/>
    <col min="2" max="2" width="47.85546875" style="1" customWidth="1"/>
    <col min="3" max="3" width="11.85546875" style="1" customWidth="1"/>
    <col min="4" max="4" width="13.28515625" style="1" customWidth="1"/>
    <col min="5" max="5" width="9.42578125" style="1" customWidth="1"/>
    <col min="6" max="6" width="11.28515625" style="1" customWidth="1"/>
    <col min="7" max="7" width="9.140625" style="1"/>
    <col min="8" max="8" width="13.7109375" style="1" hidden="1" customWidth="1"/>
    <col min="9" max="16384" width="9.140625" style="1"/>
  </cols>
  <sheetData>
    <row r="1" spans="1:8" ht="15.75" customHeight="1">
      <c r="A1" s="61" t="s">
        <v>99</v>
      </c>
      <c r="B1" s="61"/>
      <c r="F1" s="2" t="s">
        <v>14</v>
      </c>
    </row>
    <row r="2" spans="1:8">
      <c r="A2" s="62" t="s">
        <v>98</v>
      </c>
      <c r="B2" s="62"/>
    </row>
    <row r="3" spans="1:8" ht="42.75" customHeight="1">
      <c r="A3" s="63" t="s">
        <v>88</v>
      </c>
      <c r="B3" s="64"/>
      <c r="C3" s="64"/>
      <c r="D3" s="64"/>
      <c r="E3" s="64"/>
      <c r="F3" s="64"/>
    </row>
    <row r="4" spans="1:8" ht="19.5" customHeight="1">
      <c r="A4" s="65" t="str">
        <f>'Bieu so  94'!A4:F4</f>
        <v>(Kèm theo Quyết định số       /QĐ-UBND ngày      /01/2021 của UBND huyện Thuận Nam)</v>
      </c>
      <c r="B4" s="65"/>
      <c r="C4" s="65"/>
      <c r="D4" s="65"/>
      <c r="E4" s="65"/>
      <c r="F4" s="65"/>
    </row>
    <row r="5" spans="1:8" ht="42" customHeight="1">
      <c r="A5" s="11"/>
      <c r="B5" s="11"/>
      <c r="C5" s="11"/>
      <c r="D5" s="11"/>
      <c r="E5" s="72" t="s">
        <v>67</v>
      </c>
      <c r="F5" s="72"/>
    </row>
    <row r="6" spans="1:8" ht="33" customHeight="1">
      <c r="A6" s="76" t="s">
        <v>68</v>
      </c>
      <c r="B6" s="76" t="s">
        <v>69</v>
      </c>
      <c r="C6" s="77" t="s">
        <v>59</v>
      </c>
      <c r="D6" s="66" t="s">
        <v>82</v>
      </c>
      <c r="E6" s="66" t="s">
        <v>72</v>
      </c>
      <c r="F6" s="66"/>
    </row>
    <row r="7" spans="1:8" ht="46.5" customHeight="1">
      <c r="A7" s="76"/>
      <c r="B7" s="76"/>
      <c r="C7" s="60"/>
      <c r="D7" s="75"/>
      <c r="E7" s="38" t="s">
        <v>73</v>
      </c>
      <c r="F7" s="38" t="s">
        <v>74</v>
      </c>
      <c r="H7" s="50">
        <v>2019</v>
      </c>
    </row>
    <row r="8" spans="1:8" ht="20.25" customHeight="1">
      <c r="A8" s="39" t="s">
        <v>3</v>
      </c>
      <c r="B8" s="39" t="s">
        <v>4</v>
      </c>
      <c r="C8" s="39" t="s">
        <v>5</v>
      </c>
      <c r="D8" s="46" t="s">
        <v>6</v>
      </c>
      <c r="E8" s="46" t="s">
        <v>11</v>
      </c>
      <c r="F8" s="46" t="s">
        <v>8</v>
      </c>
    </row>
    <row r="9" spans="1:8" ht="27.75" customHeight="1">
      <c r="A9" s="18"/>
      <c r="B9" s="16" t="s">
        <v>70</v>
      </c>
      <c r="C9" s="51">
        <f>C10+C27</f>
        <v>223227</v>
      </c>
      <c r="D9" s="51">
        <f>D10+D27</f>
        <v>88377</v>
      </c>
      <c r="E9" s="36">
        <f>+D9/C9</f>
        <v>0.39590640917093362</v>
      </c>
      <c r="F9" s="36">
        <f>D9/H9</f>
        <v>1.3518263582966226</v>
      </c>
      <c r="H9" s="51">
        <f>H10+H27</f>
        <v>65376</v>
      </c>
    </row>
    <row r="10" spans="1:8" ht="27.75" customHeight="1">
      <c r="A10" s="18" t="s">
        <v>54</v>
      </c>
      <c r="B10" s="16" t="s">
        <v>71</v>
      </c>
      <c r="C10" s="51">
        <f>C11+C14+C26</f>
        <v>201755</v>
      </c>
      <c r="D10" s="21">
        <f>D11+D14</f>
        <v>88377</v>
      </c>
      <c r="E10" s="36">
        <f>+D10/C10</f>
        <v>0.43804118857029567</v>
      </c>
      <c r="F10" s="36">
        <f t="shared" ref="F10:F23" si="0">D10/H10</f>
        <v>1.3518263582966226</v>
      </c>
      <c r="H10" s="21">
        <f>H11+H14</f>
        <v>65376</v>
      </c>
    </row>
    <row r="11" spans="1:8" s="8" customFormat="1" ht="27.75" customHeight="1">
      <c r="A11" s="18" t="s">
        <v>21</v>
      </c>
      <c r="B11" s="16" t="s">
        <v>18</v>
      </c>
      <c r="C11" s="51">
        <f>C12</f>
        <v>41684</v>
      </c>
      <c r="D11" s="21">
        <v>37106</v>
      </c>
      <c r="E11" s="36">
        <f t="shared" ref="E11:E25" si="1">+D11/C11</f>
        <v>0.89017368774589767</v>
      </c>
      <c r="F11" s="36">
        <f t="shared" si="0"/>
        <v>3.0221534451865124</v>
      </c>
      <c r="H11" s="21">
        <f>H12</f>
        <v>12278</v>
      </c>
    </row>
    <row r="12" spans="1:8" s="8" customFormat="1" ht="27.75" customHeight="1">
      <c r="A12" s="18" t="s">
        <v>5</v>
      </c>
      <c r="B12" s="16" t="s">
        <v>24</v>
      </c>
      <c r="C12" s="52">
        <v>41684</v>
      </c>
      <c r="D12" s="23">
        <v>37106</v>
      </c>
      <c r="E12" s="37">
        <f t="shared" si="1"/>
        <v>0.89017368774589767</v>
      </c>
      <c r="F12" s="37">
        <f t="shared" si="0"/>
        <v>3.0221534451865124</v>
      </c>
      <c r="H12" s="15">
        <v>12278</v>
      </c>
    </row>
    <row r="13" spans="1:8" s="8" customFormat="1" ht="27.75" customHeight="1">
      <c r="A13" s="18" t="s">
        <v>6</v>
      </c>
      <c r="B13" s="16" t="s">
        <v>25</v>
      </c>
      <c r="C13" s="21"/>
      <c r="D13" s="21"/>
      <c r="E13" s="37"/>
      <c r="F13" s="36"/>
      <c r="H13" s="21"/>
    </row>
    <row r="14" spans="1:8" s="8" customFormat="1" ht="27.75" customHeight="1">
      <c r="A14" s="27" t="s">
        <v>26</v>
      </c>
      <c r="B14" s="28" t="s">
        <v>19</v>
      </c>
      <c r="C14" s="26">
        <f>SUM(C15:C25)</f>
        <v>156693</v>
      </c>
      <c r="D14" s="26">
        <f>SUM(D15:D25)</f>
        <v>51271</v>
      </c>
      <c r="E14" s="36">
        <f t="shared" si="1"/>
        <v>0.32720670355408349</v>
      </c>
      <c r="F14" s="36">
        <f t="shared" si="0"/>
        <v>0.96559192436626617</v>
      </c>
      <c r="H14" s="26">
        <f>SUM(H15:H25)</f>
        <v>53098</v>
      </c>
    </row>
    <row r="15" spans="1:8" ht="27.75" customHeight="1">
      <c r="A15" s="29">
        <v>1</v>
      </c>
      <c r="B15" s="30" t="s">
        <v>89</v>
      </c>
      <c r="C15" s="53">
        <v>6155</v>
      </c>
      <c r="D15" s="54">
        <v>3872</v>
      </c>
      <c r="E15" s="37">
        <f t="shared" si="1"/>
        <v>0.62908204711616567</v>
      </c>
      <c r="F15" s="37">
        <f t="shared" si="0"/>
        <v>0.58445283018867922</v>
      </c>
      <c r="H15" s="54">
        <v>6625</v>
      </c>
    </row>
    <row r="16" spans="1:8" ht="27.75" customHeight="1">
      <c r="A16" s="29">
        <v>2</v>
      </c>
      <c r="B16" s="30" t="s">
        <v>10</v>
      </c>
      <c r="C16" s="53">
        <v>92891</v>
      </c>
      <c r="D16" s="54">
        <v>26398</v>
      </c>
      <c r="E16" s="37">
        <f t="shared" si="1"/>
        <v>0.28418253652129916</v>
      </c>
      <c r="F16" s="37">
        <f t="shared" si="0"/>
        <v>0.98854104254044339</v>
      </c>
      <c r="H16" s="54">
        <v>26704</v>
      </c>
    </row>
    <row r="17" spans="1:8" ht="27.75" customHeight="1">
      <c r="A17" s="29">
        <v>3</v>
      </c>
      <c r="B17" s="30" t="s">
        <v>75</v>
      </c>
      <c r="C17" s="53">
        <v>173</v>
      </c>
      <c r="D17" s="53">
        <v>74</v>
      </c>
      <c r="E17" s="37">
        <f t="shared" si="1"/>
        <v>0.4277456647398844</v>
      </c>
      <c r="F17" s="37">
        <f t="shared" si="0"/>
        <v>0.97368421052631582</v>
      </c>
      <c r="H17" s="53">
        <v>76</v>
      </c>
    </row>
    <row r="18" spans="1:8" ht="27.75" customHeight="1">
      <c r="A18" s="29">
        <v>4</v>
      </c>
      <c r="B18" s="30" t="s">
        <v>60</v>
      </c>
      <c r="C18" s="53">
        <v>908</v>
      </c>
      <c r="D18" s="53">
        <v>246</v>
      </c>
      <c r="E18" s="37">
        <f t="shared" si="1"/>
        <v>0.27092511013215859</v>
      </c>
      <c r="F18" s="37">
        <f t="shared" si="0"/>
        <v>0.81188118811881194</v>
      </c>
      <c r="H18" s="53">
        <v>303</v>
      </c>
    </row>
    <row r="19" spans="1:8" ht="27.75" customHeight="1">
      <c r="A19" s="29">
        <v>5</v>
      </c>
      <c r="B19" s="30" t="s">
        <v>61</v>
      </c>
      <c r="C19" s="53">
        <v>438</v>
      </c>
      <c r="D19" s="53">
        <v>105</v>
      </c>
      <c r="E19" s="37">
        <f t="shared" si="1"/>
        <v>0.23972602739726026</v>
      </c>
      <c r="F19" s="37">
        <f t="shared" si="0"/>
        <v>0.75</v>
      </c>
      <c r="H19" s="53">
        <v>140</v>
      </c>
    </row>
    <row r="20" spans="1:8" ht="27.75" customHeight="1">
      <c r="A20" s="29">
        <v>6</v>
      </c>
      <c r="B20" s="30" t="s">
        <v>62</v>
      </c>
      <c r="C20" s="53">
        <v>243</v>
      </c>
      <c r="D20" s="55">
        <v>59</v>
      </c>
      <c r="E20" s="37">
        <f t="shared" si="1"/>
        <v>0.24279835390946503</v>
      </c>
      <c r="F20" s="37">
        <f t="shared" si="0"/>
        <v>1.18</v>
      </c>
      <c r="H20" s="55">
        <v>50</v>
      </c>
    </row>
    <row r="21" spans="1:8" ht="27.75" customHeight="1">
      <c r="A21" s="29">
        <v>7</v>
      </c>
      <c r="B21" s="30" t="s">
        <v>63</v>
      </c>
      <c r="C21" s="53">
        <v>8791</v>
      </c>
      <c r="D21" s="53">
        <v>3431</v>
      </c>
      <c r="E21" s="37">
        <f t="shared" si="1"/>
        <v>0.3902855192810829</v>
      </c>
      <c r="F21" s="37">
        <f t="shared" si="0"/>
        <v>1.3186010760953113</v>
      </c>
      <c r="H21" s="53">
        <v>2602</v>
      </c>
    </row>
    <row r="22" spans="1:8" ht="27.75" customHeight="1">
      <c r="A22" s="29">
        <v>8</v>
      </c>
      <c r="B22" s="30" t="s">
        <v>86</v>
      </c>
      <c r="C22" s="53">
        <v>43602</v>
      </c>
      <c r="D22" s="53">
        <v>13666</v>
      </c>
      <c r="E22" s="37">
        <f t="shared" si="1"/>
        <v>0.31342598963350304</v>
      </c>
      <c r="F22" s="37"/>
      <c r="H22" s="53">
        <v>13498</v>
      </c>
    </row>
    <row r="23" spans="1:8" ht="27.75" customHeight="1">
      <c r="A23" s="29">
        <v>9</v>
      </c>
      <c r="B23" s="30" t="s">
        <v>64</v>
      </c>
      <c r="C23" s="53">
        <v>1216</v>
      </c>
      <c r="D23" s="53">
        <f>994+336</f>
        <v>1330</v>
      </c>
      <c r="E23" s="37">
        <f t="shared" si="1"/>
        <v>1.09375</v>
      </c>
      <c r="F23" s="37">
        <f t="shared" si="0"/>
        <v>1.0555555555555556</v>
      </c>
      <c r="H23" s="53">
        <f>819+441</f>
        <v>1260</v>
      </c>
    </row>
    <row r="24" spans="1:8" ht="27.75" customHeight="1">
      <c r="A24" s="29">
        <v>10</v>
      </c>
      <c r="B24" s="30" t="s">
        <v>76</v>
      </c>
      <c r="C24" s="53">
        <v>1500</v>
      </c>
      <c r="D24" s="53">
        <v>955</v>
      </c>
      <c r="E24" s="37">
        <f t="shared" si="1"/>
        <v>0.63666666666666671</v>
      </c>
      <c r="F24" s="36"/>
      <c r="H24" s="53">
        <v>1041</v>
      </c>
    </row>
    <row r="25" spans="1:8" ht="27.75" customHeight="1">
      <c r="A25" s="29">
        <v>11</v>
      </c>
      <c r="B25" s="30" t="s">
        <v>87</v>
      </c>
      <c r="C25" s="53">
        <v>776</v>
      </c>
      <c r="D25" s="53">
        <v>1135</v>
      </c>
      <c r="E25" s="37">
        <f t="shared" si="1"/>
        <v>1.4626288659793814</v>
      </c>
      <c r="F25" s="37">
        <f>D25/H25</f>
        <v>1.4205256570713392</v>
      </c>
      <c r="H25" s="53">
        <v>799</v>
      </c>
    </row>
    <row r="26" spans="1:8" ht="27.75" customHeight="1">
      <c r="A26" s="27" t="s">
        <v>27</v>
      </c>
      <c r="B26" s="28" t="s">
        <v>20</v>
      </c>
      <c r="C26" s="26">
        <v>3378</v>
      </c>
      <c r="D26" s="26"/>
      <c r="E26" s="37"/>
      <c r="F26" s="37"/>
      <c r="H26" s="26"/>
    </row>
    <row r="27" spans="1:8" ht="24.75" customHeight="1">
      <c r="A27" s="27" t="s">
        <v>4</v>
      </c>
      <c r="B27" s="28" t="s">
        <v>65</v>
      </c>
      <c r="C27" s="26">
        <v>21472</v>
      </c>
      <c r="D27" s="25"/>
      <c r="E27" s="37"/>
      <c r="F27" s="37"/>
      <c r="H27" s="25"/>
    </row>
    <row r="28" spans="1:8" ht="24.75" customHeight="1">
      <c r="A28" s="27" t="s">
        <v>21</v>
      </c>
      <c r="B28" s="14" t="s">
        <v>66</v>
      </c>
      <c r="C28" s="31"/>
      <c r="D28" s="25"/>
      <c r="E28" s="37"/>
      <c r="F28" s="37"/>
      <c r="H28" s="25"/>
    </row>
    <row r="29" spans="1:8" ht="16.5">
      <c r="A29" s="7"/>
      <c r="B29" s="4"/>
      <c r="C29" s="4"/>
      <c r="D29" s="4"/>
      <c r="E29" s="4"/>
      <c r="F29" s="4"/>
    </row>
    <row r="30" spans="1:8" ht="16.5">
      <c r="A30" s="7"/>
      <c r="B30" s="4"/>
      <c r="C30" s="4"/>
      <c r="D30" s="4"/>
      <c r="E30" s="4"/>
      <c r="F30" s="4"/>
    </row>
    <row r="31" spans="1:8" ht="16.5">
      <c r="A31" s="7"/>
      <c r="B31" s="4"/>
      <c r="C31" s="4"/>
      <c r="D31" s="4"/>
      <c r="E31" s="4"/>
      <c r="F31" s="4"/>
    </row>
    <row r="32" spans="1:8" ht="16.5">
      <c r="A32" s="7"/>
      <c r="B32" s="4"/>
      <c r="C32" s="4"/>
      <c r="D32" s="4"/>
      <c r="E32" s="4"/>
      <c r="F32" s="4"/>
    </row>
  </sheetData>
  <mergeCells count="10">
    <mergeCell ref="E5:F5"/>
    <mergeCell ref="A1:B1"/>
    <mergeCell ref="A2:B2"/>
    <mergeCell ref="A3:F3"/>
    <mergeCell ref="A4:F4"/>
    <mergeCell ref="E6:F6"/>
    <mergeCell ref="A6:A7"/>
    <mergeCell ref="B6:B7"/>
    <mergeCell ref="C6:C7"/>
    <mergeCell ref="D6:D7"/>
  </mergeCells>
  <phoneticPr fontId="0" type="noConversion"/>
  <pageMargins left="0.63" right="0.24" top="0.53" bottom="0.39" header="0.3" footer="0.3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5C8A9EC051B55842BB2455D1E785FC16" ma:contentTypeVersion="0" ma:contentTypeDescription="Tạo tài liệu mới." ma:contentTypeScope="" ma:versionID="1d110bc37c9f1a3786ee1fb6d5c2b03a">
  <xsd:schema xmlns:xsd="http://www.w3.org/2001/XMLSchema" xmlns:p="http://schemas.microsoft.com/office/2006/metadata/properties" targetNamespace="http://schemas.microsoft.com/office/2006/metadata/properties" ma:root="true" ma:fieldsID="4c52d6b0291ed0d107fdc5dfa817740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 ma:readOnly="true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9BAD2356-F0A6-4A38-89B1-F3154B166CCC}"/>
</file>

<file path=customXml/itemProps2.xml><?xml version="1.0" encoding="utf-8"?>
<ds:datastoreItem xmlns:ds="http://schemas.openxmlformats.org/officeDocument/2006/customXml" ds:itemID="{2A372587-105F-4360-A01C-2B8B4A679447}"/>
</file>

<file path=customXml/itemProps3.xml><?xml version="1.0" encoding="utf-8"?>
<ds:datastoreItem xmlns:ds="http://schemas.openxmlformats.org/officeDocument/2006/customXml" ds:itemID="{5BFE7287-412F-4F4F-83C7-56CBEB972D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Bieu so 93</vt:lpstr>
      <vt:lpstr>Bieu so  94</vt:lpstr>
      <vt:lpstr>Bieu so 95</vt:lpstr>
      <vt:lpstr>'Bieu so 95'!Print_Titles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andongnhi</cp:lastModifiedBy>
  <cp:lastPrinted>2020-01-13T03:31:06Z</cp:lastPrinted>
  <dcterms:created xsi:type="dcterms:W3CDTF">2017-08-14T07:30:57Z</dcterms:created>
  <dcterms:modified xsi:type="dcterms:W3CDTF">2021-01-18T02:04:37Z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0x0101005C8A9EC051B55842BB2455D1E785FC16</vt:lpwstr>
  </property>
</Properties>
</file>